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Condensed Balance Sheet" sheetId="1" r:id="rId1"/>
    <sheet name="Condensed Income Statement" sheetId="2" r:id="rId2"/>
    <sheet name="Stmt of Changes in Equity" sheetId="3" r:id="rId3"/>
    <sheet name="Condensed Cash Flow Statement" sheetId="4" r:id="rId4"/>
  </sheets>
  <definedNames>
    <definedName name="_xlnm.Print_Titles" localSheetId="3">'Condensed Cash Flow Statement'!$1:$9</definedName>
  </definedNames>
  <calcPr fullCalcOnLoad="1"/>
</workbook>
</file>

<file path=xl/sharedStrings.xml><?xml version="1.0" encoding="utf-8"?>
<sst xmlns="http://schemas.openxmlformats.org/spreadsheetml/2006/main" count="173" uniqueCount="133">
  <si>
    <t>YUNG KONG GALVANISING INDUSTRIES BHD</t>
  </si>
  <si>
    <t>(Company No. 032939-U)</t>
  </si>
  <si>
    <t>Inventories</t>
  </si>
  <si>
    <t>Borrowings</t>
  </si>
  <si>
    <t>Share capital</t>
  </si>
  <si>
    <t>CONDENSED CONSOLIDATED BALANCE SHEET</t>
  </si>
  <si>
    <t>RM'000</t>
  </si>
  <si>
    <t>Reserves</t>
  </si>
  <si>
    <t>Revenue</t>
  </si>
  <si>
    <t>Administrative expenses</t>
  </si>
  <si>
    <t>Minority interests</t>
  </si>
  <si>
    <t>CONDENSED CONSOLIDATED INCOME STATEMENTS</t>
  </si>
  <si>
    <t>Non-distributable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</si>
  <si>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</si>
  <si>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</si>
  <si>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</si>
  <si>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</si>
  <si>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</si>
  <si>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</si>
  <si>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</si>
  <si>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>Total</t>
  </si>
  <si>
    <t>CONDENSED CONSOLIDATED STATEMENT  OF CHANGES IN EQUITY</t>
  </si>
  <si>
    <t>Distributable</t>
  </si>
  <si>
    <t>Cash flows from operating activities</t>
  </si>
  <si>
    <t>Adjustments for:</t>
  </si>
  <si>
    <t xml:space="preserve">    Interest expense</t>
  </si>
  <si>
    <t>Operating profit before working capital changes</t>
  </si>
  <si>
    <t>(Increase)/Decrease in working capital:</t>
  </si>
  <si>
    <t xml:space="preserve">    Inventories</t>
  </si>
  <si>
    <t>Interest paid</t>
  </si>
  <si>
    <t>Cash flows from investing activities</t>
  </si>
  <si>
    <t>Purchase of property, plant and equipment</t>
  </si>
  <si>
    <t>Net cash used in investing activities</t>
  </si>
  <si>
    <t>Cash flows from financing activities</t>
  </si>
  <si>
    <t>Repayment of hire purchase loans</t>
  </si>
  <si>
    <t>Cash and cash equivalents at beginning of year</t>
  </si>
  <si>
    <t xml:space="preserve">Cash and cash equivalents at end of period </t>
  </si>
  <si>
    <t>Cash and cash equivalents comprise:</t>
  </si>
  <si>
    <t>Bank overdrafts</t>
  </si>
  <si>
    <t>Cash and bank balances</t>
  </si>
  <si>
    <t>CONDENSED CONSOLIDATED CASH FLOW STATEMENT</t>
  </si>
  <si>
    <t>(The Condensed Consolidated Statement of Changes in Equity should be read in conjunction with</t>
  </si>
  <si>
    <t>(The Condensed Consolidated Cash Flow Statement should be read in conjunction with</t>
  </si>
  <si>
    <t>(The Condensed Consolidated Balance Sheets should be read in conjunction with</t>
  </si>
  <si>
    <t>(The Condensed Consolidated Income Statements should be read in conjunction with</t>
  </si>
  <si>
    <t xml:space="preserve">Proceeds from issuance of shares to minority shareholders </t>
  </si>
  <si>
    <t xml:space="preserve">Retirement benefits </t>
  </si>
  <si>
    <t>Deferred tax liabilities</t>
  </si>
  <si>
    <t xml:space="preserve">    Interest income</t>
  </si>
  <si>
    <t>Interest received</t>
  </si>
  <si>
    <t>Net profit for the year</t>
  </si>
  <si>
    <t>Cost of sales</t>
  </si>
  <si>
    <t>Gross profit</t>
  </si>
  <si>
    <t>Audited</t>
  </si>
  <si>
    <t>Property, plant and equipment</t>
  </si>
  <si>
    <t>Goodwill</t>
  </si>
  <si>
    <t>EQUITY</t>
  </si>
  <si>
    <t xml:space="preserve">Total equity </t>
  </si>
  <si>
    <t>Other income</t>
  </si>
  <si>
    <t>Attributable to:</t>
  </si>
  <si>
    <t>At 1 January 2006</t>
  </si>
  <si>
    <t>Shares issued by a subsidiary</t>
  </si>
  <si>
    <t>Quoted investments</t>
  </si>
  <si>
    <t>Deferred tax assets</t>
  </si>
  <si>
    <t>2006</t>
  </si>
  <si>
    <t>Minority Interests</t>
  </si>
  <si>
    <t>Total Equity</t>
  </si>
  <si>
    <t>Basic earnings/(loss) per ordinary share (sen)</t>
  </si>
  <si>
    <t>Diluted earnings/(loss) per ordinary share (sen)</t>
  </si>
  <si>
    <t xml:space="preserve">    Gain on disposal of property, plant &amp; equipment</t>
  </si>
  <si>
    <t>Proceeds from disposal of property, plant &amp; equipment</t>
  </si>
  <si>
    <t>31 December 2006</t>
  </si>
  <si>
    <t>Prepaid lease payments</t>
  </si>
  <si>
    <t>Properties held for sale</t>
  </si>
  <si>
    <t>Current tax assets</t>
  </si>
  <si>
    <t>ASSETS</t>
  </si>
  <si>
    <t>Total non-current assets</t>
  </si>
  <si>
    <t>Total current assets</t>
  </si>
  <si>
    <t>Total assets</t>
  </si>
  <si>
    <t>Total equity attributable to the equity holders of the company</t>
  </si>
  <si>
    <t>LIABILITIES</t>
  </si>
  <si>
    <t>Total non-current liabilities</t>
  </si>
  <si>
    <t>Payables and accruals</t>
  </si>
  <si>
    <t>Current tax liabilities</t>
  </si>
  <si>
    <t>Total current liabilities</t>
  </si>
  <si>
    <t>Total liabilities</t>
  </si>
  <si>
    <t>Total equity and liabilities</t>
  </si>
  <si>
    <t>Net Assets per share attributable to ordinary equity holders of the company (sen)</t>
  </si>
  <si>
    <t>Receivables, deposits and prepayments</t>
  </si>
  <si>
    <t>Cash and cash equivalents</t>
  </si>
  <si>
    <t>____________________ Attributable to Equity Holders of the Company __________________</t>
  </si>
  <si>
    <t>At 31 December 2006</t>
  </si>
  <si>
    <t>Equity holders of the company</t>
  </si>
  <si>
    <t>Selling and distribution expenses</t>
  </si>
  <si>
    <t>Interest expense</t>
  </si>
  <si>
    <t>Realisation of revaluation reserve</t>
  </si>
  <si>
    <t>Total recognised income and expense for the year</t>
  </si>
  <si>
    <t>Dividends paid to:</t>
  </si>
  <si>
    <t xml:space="preserve">  - minority shareholders</t>
  </si>
  <si>
    <t xml:space="preserve">  - Shareholders of the company</t>
  </si>
  <si>
    <t xml:space="preserve">    Depreciation of property, plant and equipment</t>
  </si>
  <si>
    <t xml:space="preserve">    Receivables, deposits and prepayments</t>
  </si>
  <si>
    <t xml:space="preserve">    Payables and accruals</t>
  </si>
  <si>
    <t>Cash generated from operations</t>
  </si>
  <si>
    <t>Net cash generated from operating activities</t>
  </si>
  <si>
    <t>Fixed deposits (excluding deposits pledged)</t>
  </si>
  <si>
    <t>Unaudited</t>
  </si>
  <si>
    <t>the Annual Financial Report for the year ended 31st December 2006)</t>
  </si>
  <si>
    <t>2007</t>
  </si>
  <si>
    <t xml:space="preserve">    Depreciation of prepaid lease payments</t>
  </si>
  <si>
    <t>Net cash used in financing activities</t>
  </si>
  <si>
    <t>At 1 January 2007</t>
  </si>
  <si>
    <t>Proceeds from/(repayment of) bankers' acceptances and</t>
  </si>
  <si>
    <t xml:space="preserve">  revolving credit</t>
  </si>
  <si>
    <t>Net proceed from loans</t>
  </si>
  <si>
    <t>AT 30 SEPTEMBER 2007</t>
  </si>
  <si>
    <t>30 September 2007</t>
  </si>
  <si>
    <t>For the period ended 30 September 2007</t>
  </si>
  <si>
    <t>3 months ended 30 September</t>
  </si>
  <si>
    <t>Year to date ended 30 September</t>
  </si>
  <si>
    <t>At 30 September 2007</t>
  </si>
  <si>
    <t>Profit before taxation</t>
  </si>
  <si>
    <t>Tax expense</t>
  </si>
  <si>
    <t>Profit for the period</t>
  </si>
  <si>
    <t xml:space="preserve">  - shareholders of the company</t>
  </si>
  <si>
    <t xml:space="preserve">    Dividend income</t>
  </si>
  <si>
    <t>Dividend received</t>
  </si>
  <si>
    <t>Dividend paid to:</t>
  </si>
  <si>
    <t xml:space="preserve">  -  shareholders of the Company</t>
  </si>
  <si>
    <t xml:space="preserve">  -  minority shareholders</t>
  </si>
  <si>
    <t>Increase in deposits pledged with banks</t>
  </si>
  <si>
    <t>Income taxes paid</t>
  </si>
  <si>
    <t>Net increase in cash and cash equivalents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</si>
</sst>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_);_(* \(#,##0.000\);_(* &quot;-&quot;??_);_(@_)"/>
    <numFmt numFmtId="176" formatCode="_(* #,##0.0000_);_(* \(#,##0.0000\);_(* &quot;-&quot;??_);_(@_)"/>
    <numFmt numFmtId="177" formatCode="[$€-2]\ #,##0.00_);[Red]\([$€-2]\ #,##0.00\)"/>
  </numFmts>
  <fonts count="9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4" fillId="0" borderId="0" xfId="15" applyNumberFormat="1" applyFont="1" applyAlignment="1">
      <alignment horizontal="centerContinuous" vertical="center"/>
    </xf>
    <xf numFmtId="170" fontId="4" fillId="0" borderId="0" xfId="15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15" applyNumberFormat="1" applyFont="1" applyAlignment="1" quotePrefix="1">
      <alignment horizontal="right" vertical="center"/>
    </xf>
    <xf numFmtId="0" fontId="3" fillId="0" borderId="0" xfId="0" applyFont="1" applyAlignment="1">
      <alignment horizontal="right" vertical="center"/>
    </xf>
    <xf numFmtId="170" fontId="3" fillId="0" borderId="0" xfId="15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0" fontId="4" fillId="0" borderId="1" xfId="15" applyNumberFormat="1" applyFont="1" applyBorder="1" applyAlignment="1">
      <alignment vertical="center"/>
    </xf>
    <xf numFmtId="170" fontId="4" fillId="0" borderId="2" xfId="15" applyNumberFormat="1" applyFont="1" applyBorder="1" applyAlignment="1">
      <alignment vertical="center"/>
    </xf>
    <xf numFmtId="170" fontId="4" fillId="0" borderId="0" xfId="15" applyNumberFormat="1" applyFont="1" applyBorder="1" applyAlignment="1">
      <alignment vertical="center"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170" fontId="4" fillId="0" borderId="0" xfId="15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170" fontId="4" fillId="0" borderId="0" xfId="15" applyNumberFormat="1" applyFont="1" applyAlignment="1">
      <alignment horizontal="center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170" fontId="3" fillId="0" borderId="0" xfId="15" applyNumberFormat="1" applyFont="1" applyBorder="1" applyAlignment="1">
      <alignment horizontal="centerContinuous" vertical="center"/>
    </xf>
    <xf numFmtId="0" fontId="3" fillId="0" borderId="0" xfId="15" applyNumberFormat="1" applyFont="1" applyAlignment="1">
      <alignment horizontal="center" vertical="center"/>
    </xf>
    <xf numFmtId="170" fontId="3" fillId="0" borderId="3" xfId="15" applyNumberFormat="1" applyFont="1" applyBorder="1" applyAlignment="1">
      <alignment horizontal="center" vertical="center"/>
    </xf>
    <xf numFmtId="43" fontId="4" fillId="0" borderId="0" xfId="15" applyFont="1" applyAlignment="1">
      <alignment vertical="center"/>
    </xf>
    <xf numFmtId="0" fontId="4" fillId="0" borderId="0" xfId="0" applyFont="1" applyAlignment="1">
      <alignment vertical="center" wrapText="1"/>
    </xf>
    <xf numFmtId="170" fontId="3" fillId="0" borderId="3" xfId="15" applyNumberFormat="1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" vertical="center"/>
    </xf>
    <xf numFmtId="170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Continuous" vertical="center"/>
    </xf>
    <xf numFmtId="170" fontId="4" fillId="0" borderId="2" xfId="15" applyNumberFormat="1" applyFont="1" applyBorder="1" applyAlignment="1">
      <alignment horizontal="centerContinuous" vertical="center"/>
    </xf>
    <xf numFmtId="0" fontId="7" fillId="0" borderId="0" xfId="0" applyFont="1" applyAlignment="1">
      <alignment horizontal="left" vertical="center"/>
    </xf>
    <xf numFmtId="170" fontId="3" fillId="0" borderId="0" xfId="15" applyNumberFormat="1" applyFont="1" applyAlignment="1" quotePrefix="1">
      <alignment horizontal="right" vertical="center"/>
    </xf>
    <xf numFmtId="0" fontId="4" fillId="0" borderId="2" xfId="0" applyFont="1" applyBorder="1" applyAlignment="1">
      <alignment vertical="center"/>
    </xf>
    <xf numFmtId="170" fontId="6" fillId="0" borderId="0" xfId="15" applyNumberFormat="1" applyFont="1" applyBorder="1" applyAlignment="1">
      <alignment horizontal="centerContinuous" vertical="center"/>
    </xf>
    <xf numFmtId="43" fontId="4" fillId="0" borderId="4" xfId="15" applyNumberFormat="1" applyFont="1" applyBorder="1" applyAlignment="1">
      <alignment vertical="center"/>
    </xf>
    <xf numFmtId="43" fontId="4" fillId="0" borderId="0" xfId="15" applyNumberFormat="1" applyFont="1" applyBorder="1" applyAlignment="1">
      <alignment vertical="center"/>
    </xf>
    <xf numFmtId="43" fontId="4" fillId="0" borderId="0" xfId="15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170" fontId="4" fillId="0" borderId="5" xfId="15" applyNumberFormat="1" applyFont="1" applyBorder="1" applyAlignment="1">
      <alignment vertical="center"/>
    </xf>
    <xf numFmtId="0" fontId="4" fillId="0" borderId="0" xfId="15" applyNumberFormat="1" applyFont="1" applyAlignment="1">
      <alignment horizontal="right" vertical="center"/>
    </xf>
    <xf numFmtId="170" fontId="4" fillId="0" borderId="6" xfId="15" applyNumberFormat="1" applyFont="1" applyBorder="1" applyAlignment="1">
      <alignment vertical="center"/>
    </xf>
    <xf numFmtId="0" fontId="3" fillId="0" borderId="0" xfId="15" applyNumberFormat="1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70" fontId="4" fillId="0" borderId="4" xfId="15" applyNumberFormat="1" applyFont="1" applyBorder="1" applyAlignment="1">
      <alignment vertical="center"/>
    </xf>
    <xf numFmtId="170" fontId="4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3" fontId="4" fillId="0" borderId="5" xfId="15" applyFont="1" applyBorder="1" applyAlignment="1">
      <alignment vertical="center"/>
    </xf>
    <xf numFmtId="170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3" fontId="4" fillId="0" borderId="2" xfId="15" applyFont="1" applyBorder="1" applyAlignment="1">
      <alignment vertical="center"/>
    </xf>
    <xf numFmtId="170" fontId="4" fillId="0" borderId="9" xfId="0" applyNumberFormat="1" applyFont="1" applyBorder="1" applyAlignment="1">
      <alignment vertical="center"/>
    </xf>
    <xf numFmtId="170" fontId="4" fillId="0" borderId="0" xfId="15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70" fontId="6" fillId="0" borderId="0" xfId="15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workbookViewId="0" topLeftCell="A1">
      <selection activeCell="A1" sqref="A1"/>
    </sheetView>
  </sheetViews>
  <sheetFormatPr defaultColWidth="9.140625" defaultRowHeight="15" customHeight="1"/>
  <cols>
    <col min="1" max="1" width="36.8515625" style="3" customWidth="1"/>
    <col min="2" max="3" width="6.140625" style="3" customWidth="1"/>
    <col min="4" max="4" width="14.7109375" style="3" customWidth="1"/>
    <col min="5" max="5" width="6.28125" style="3" customWidth="1"/>
    <col min="6" max="6" width="14.7109375" style="5" customWidth="1"/>
    <col min="7" max="16384" width="9.140625" style="3" customWidth="1"/>
  </cols>
  <sheetData>
    <row r="1" spans="1:6" ht="15" customHeight="1">
      <c r="A1" s="39" t="s">
        <v>0</v>
      </c>
      <c r="B1" s="2"/>
      <c r="C1" s="2"/>
      <c r="D1" s="2"/>
      <c r="E1" s="2"/>
      <c r="F1" s="2"/>
    </row>
    <row r="2" spans="1:6" ht="15" customHeight="1">
      <c r="A2" s="38" t="s">
        <v>1</v>
      </c>
      <c r="B2" s="2"/>
      <c r="C2" s="2"/>
      <c r="D2" s="2"/>
      <c r="E2" s="2"/>
      <c r="F2" s="2"/>
    </row>
    <row r="3" spans="1:6" ht="15" customHeight="1">
      <c r="A3" s="36" t="s">
        <v>5</v>
      </c>
      <c r="B3" s="2"/>
      <c r="C3" s="2"/>
      <c r="D3" s="2"/>
      <c r="E3" s="2"/>
      <c r="F3" s="4"/>
    </row>
    <row r="4" spans="1:6" ht="15" customHeight="1">
      <c r="A4" s="66" t="s">
        <v>115</v>
      </c>
      <c r="B4" s="66"/>
      <c r="C4" s="66"/>
      <c r="D4" s="66"/>
      <c r="E4" s="66"/>
      <c r="F4" s="66"/>
    </row>
    <row r="6" spans="2:6" ht="15" customHeight="1">
      <c r="B6" s="6"/>
      <c r="C6" s="6"/>
      <c r="D6" s="53" t="s">
        <v>106</v>
      </c>
      <c r="F6" s="53" t="s">
        <v>53</v>
      </c>
    </row>
    <row r="7" spans="2:6" ht="15" customHeight="1">
      <c r="B7" s="6"/>
      <c r="C7" s="6"/>
      <c r="D7" s="7" t="s">
        <v>116</v>
      </c>
      <c r="F7" s="7" t="s">
        <v>71</v>
      </c>
    </row>
    <row r="8" spans="2:6" ht="15" customHeight="1">
      <c r="B8" s="6"/>
      <c r="C8" s="6"/>
      <c r="D8" s="8" t="s">
        <v>6</v>
      </c>
      <c r="F8" s="8" t="s">
        <v>6</v>
      </c>
    </row>
    <row r="9" spans="1:6" ht="15" customHeight="1">
      <c r="A9" s="10" t="s">
        <v>75</v>
      </c>
      <c r="B9" s="6"/>
      <c r="C9" s="6"/>
      <c r="F9" s="3"/>
    </row>
    <row r="10" spans="1:6" ht="15" customHeight="1">
      <c r="A10" s="10"/>
      <c r="B10" s="6"/>
      <c r="C10" s="6"/>
      <c r="F10" s="3"/>
    </row>
    <row r="11" spans="1:6" ht="15" customHeight="1">
      <c r="A11" s="3" t="s">
        <v>54</v>
      </c>
      <c r="B11" s="6"/>
      <c r="C11" s="6"/>
      <c r="D11" s="5">
        <v>249921</v>
      </c>
      <c r="F11" s="5">
        <v>222200</v>
      </c>
    </row>
    <row r="12" spans="1:6" ht="15" customHeight="1">
      <c r="A12" s="3" t="s">
        <v>72</v>
      </c>
      <c r="B12" s="6"/>
      <c r="C12" s="6"/>
      <c r="D12" s="5">
        <v>3760</v>
      </c>
      <c r="F12" s="5">
        <v>3820</v>
      </c>
    </row>
    <row r="13" spans="1:6" ht="15" customHeight="1">
      <c r="A13" s="3" t="s">
        <v>62</v>
      </c>
      <c r="B13" s="6"/>
      <c r="C13" s="6"/>
      <c r="D13" s="5">
        <v>23</v>
      </c>
      <c r="F13" s="5">
        <v>23</v>
      </c>
    </row>
    <row r="14" spans="1:6" ht="15" customHeight="1">
      <c r="A14" s="3" t="s">
        <v>63</v>
      </c>
      <c r="B14" s="6"/>
      <c r="C14" s="6"/>
      <c r="D14" s="5">
        <v>357</v>
      </c>
      <c r="F14" s="5">
        <v>252</v>
      </c>
    </row>
    <row r="15" spans="1:6" ht="15" customHeight="1">
      <c r="A15" s="3" t="s">
        <v>55</v>
      </c>
      <c r="B15" s="6"/>
      <c r="C15" s="6"/>
      <c r="D15" s="5">
        <v>1438</v>
      </c>
      <c r="F15" s="5">
        <v>1438</v>
      </c>
    </row>
    <row r="16" spans="1:6" ht="15" customHeight="1">
      <c r="A16" s="10" t="s">
        <v>76</v>
      </c>
      <c r="B16" s="6"/>
      <c r="C16" s="6"/>
      <c r="D16" s="54">
        <f>SUM(D11:D15)</f>
        <v>255499</v>
      </c>
      <c r="F16" s="54">
        <f>SUM(F11:F15)</f>
        <v>227733</v>
      </c>
    </row>
    <row r="17" spans="1:4" ht="15" customHeight="1">
      <c r="A17" s="10"/>
      <c r="B17" s="6"/>
      <c r="C17" s="6"/>
      <c r="D17" s="5"/>
    </row>
    <row r="18" spans="1:6" ht="15" customHeight="1">
      <c r="A18" s="3" t="s">
        <v>2</v>
      </c>
      <c r="B18" s="6"/>
      <c r="C18" s="6"/>
      <c r="D18" s="13">
        <v>126857</v>
      </c>
      <c r="E18" s="17"/>
      <c r="F18" s="13">
        <v>92795</v>
      </c>
    </row>
    <row r="19" spans="1:6" ht="15" customHeight="1">
      <c r="A19" s="3" t="s">
        <v>73</v>
      </c>
      <c r="B19" s="6"/>
      <c r="C19" s="6"/>
      <c r="D19" s="13">
        <v>2758</v>
      </c>
      <c r="E19" s="17"/>
      <c r="F19" s="13">
        <v>2758</v>
      </c>
    </row>
    <row r="20" spans="1:6" ht="15" customHeight="1">
      <c r="A20" s="3" t="s">
        <v>88</v>
      </c>
      <c r="B20" s="6"/>
      <c r="C20" s="6"/>
      <c r="D20" s="13">
        <v>90507</v>
      </c>
      <c r="E20" s="17"/>
      <c r="F20" s="13">
        <v>71710</v>
      </c>
    </row>
    <row r="21" spans="1:6" ht="15" customHeight="1">
      <c r="A21" s="3" t="s">
        <v>74</v>
      </c>
      <c r="B21" s="6"/>
      <c r="C21" s="6"/>
      <c r="D21" s="13">
        <v>1018</v>
      </c>
      <c r="E21" s="17"/>
      <c r="F21" s="13">
        <v>1827</v>
      </c>
    </row>
    <row r="22" spans="1:6" ht="15" customHeight="1">
      <c r="A22" s="3" t="s">
        <v>89</v>
      </c>
      <c r="B22" s="6"/>
      <c r="C22" s="6"/>
      <c r="D22" s="13">
        <v>19486</v>
      </c>
      <c r="E22" s="17"/>
      <c r="F22" s="13">
        <v>21774</v>
      </c>
    </row>
    <row r="23" spans="1:6" ht="15" customHeight="1">
      <c r="A23" s="10" t="s">
        <v>77</v>
      </c>
      <c r="B23" s="6"/>
      <c r="C23" s="6"/>
      <c r="D23" s="54">
        <f>SUM(D18:D22)</f>
        <v>240626</v>
      </c>
      <c r="E23" s="17"/>
      <c r="F23" s="54">
        <f>SUM(F18:F22)</f>
        <v>190864</v>
      </c>
    </row>
    <row r="24" spans="2:6" ht="15" customHeight="1">
      <c r="B24" s="6"/>
      <c r="C24" s="6"/>
      <c r="D24" s="13"/>
      <c r="E24" s="17"/>
      <c r="F24" s="13"/>
    </row>
    <row r="25" spans="1:6" ht="15" customHeight="1" thickBot="1">
      <c r="A25" s="10" t="s">
        <v>78</v>
      </c>
      <c r="B25" s="6"/>
      <c r="C25" s="6"/>
      <c r="D25" s="57">
        <f>D16+D23</f>
        <v>496125</v>
      </c>
      <c r="E25" s="17"/>
      <c r="F25" s="57">
        <f>F16+F23</f>
        <v>418597</v>
      </c>
    </row>
    <row r="26" spans="2:6" ht="15" customHeight="1" thickTop="1">
      <c r="B26" s="6"/>
      <c r="C26" s="6"/>
      <c r="D26" s="13"/>
      <c r="E26" s="17"/>
      <c r="F26" s="13"/>
    </row>
    <row r="27" spans="1:6" ht="15" customHeight="1">
      <c r="A27" s="10" t="s">
        <v>56</v>
      </c>
      <c r="B27" s="6"/>
      <c r="C27" s="6"/>
      <c r="D27" s="13"/>
      <c r="E27" s="17"/>
      <c r="F27" s="13"/>
    </row>
    <row r="28" spans="1:6" ht="15" customHeight="1">
      <c r="A28" s="10"/>
      <c r="B28" s="6"/>
      <c r="C28" s="6"/>
      <c r="D28" s="13"/>
      <c r="E28" s="17"/>
      <c r="F28" s="13"/>
    </row>
    <row r="29" spans="1:6" ht="15" customHeight="1">
      <c r="A29" s="3" t="s">
        <v>4</v>
      </c>
      <c r="B29" s="6"/>
      <c r="C29" s="6"/>
      <c r="D29" s="5">
        <v>65178</v>
      </c>
      <c r="F29" s="5">
        <v>65178</v>
      </c>
    </row>
    <row r="30" spans="1:6" ht="15" customHeight="1">
      <c r="A30" s="3" t="s">
        <v>7</v>
      </c>
      <c r="B30" s="6"/>
      <c r="C30" s="6"/>
      <c r="D30" s="12">
        <v>44752</v>
      </c>
      <c r="F30" s="12">
        <v>35936</v>
      </c>
    </row>
    <row r="31" spans="1:6" ht="31.5" customHeight="1">
      <c r="A31" s="20" t="s">
        <v>79</v>
      </c>
      <c r="B31" s="6"/>
      <c r="C31" s="6"/>
      <c r="D31" s="5">
        <f>SUM(D29:D30)</f>
        <v>109930</v>
      </c>
      <c r="F31" s="5">
        <f>SUM(F29:F30)</f>
        <v>101114</v>
      </c>
    </row>
    <row r="32" spans="1:6" ht="15" customHeight="1">
      <c r="A32" s="10" t="s">
        <v>10</v>
      </c>
      <c r="B32" s="6"/>
      <c r="C32" s="6"/>
      <c r="D32" s="5">
        <v>8585</v>
      </c>
      <c r="F32" s="5">
        <v>5826</v>
      </c>
    </row>
    <row r="33" spans="1:6" ht="15" customHeight="1">
      <c r="A33" s="10" t="s">
        <v>57</v>
      </c>
      <c r="B33" s="6"/>
      <c r="C33" s="6"/>
      <c r="D33" s="54">
        <f>SUM(D31:D32)</f>
        <v>118515</v>
      </c>
      <c r="F33" s="54">
        <f>SUM(F31:F32)</f>
        <v>106940</v>
      </c>
    </row>
    <row r="34" spans="2:6" ht="15" customHeight="1">
      <c r="B34" s="6"/>
      <c r="C34" s="6"/>
      <c r="D34" s="13"/>
      <c r="E34" s="17"/>
      <c r="F34" s="13"/>
    </row>
    <row r="35" spans="1:6" ht="15" customHeight="1">
      <c r="A35" s="10" t="s">
        <v>80</v>
      </c>
      <c r="B35" s="6"/>
      <c r="C35" s="6"/>
      <c r="D35" s="13"/>
      <c r="E35" s="17"/>
      <c r="F35" s="13"/>
    </row>
    <row r="36" spans="2:6" ht="15" customHeight="1">
      <c r="B36" s="6"/>
      <c r="C36" s="6"/>
      <c r="D36" s="13"/>
      <c r="E36" s="17"/>
      <c r="F36" s="13"/>
    </row>
    <row r="37" spans="1:6" ht="15" customHeight="1">
      <c r="A37" s="3" t="s">
        <v>3</v>
      </c>
      <c r="B37" s="6"/>
      <c r="C37" s="6"/>
      <c r="D37" s="13">
        <v>118575</v>
      </c>
      <c r="E37" s="17"/>
      <c r="F37" s="13">
        <v>97605</v>
      </c>
    </row>
    <row r="38" spans="1:6" ht="15" customHeight="1">
      <c r="A38" s="3" t="s">
        <v>47</v>
      </c>
      <c r="B38" s="6"/>
      <c r="C38" s="6"/>
      <c r="D38" s="13">
        <v>9087</v>
      </c>
      <c r="E38" s="17"/>
      <c r="F38" s="13">
        <v>6157</v>
      </c>
    </row>
    <row r="39" spans="1:6" ht="15" customHeight="1">
      <c r="A39" s="3" t="s">
        <v>46</v>
      </c>
      <c r="B39" s="6"/>
      <c r="C39" s="6"/>
      <c r="D39" s="13">
        <v>2066</v>
      </c>
      <c r="E39" s="17"/>
      <c r="F39" s="13">
        <v>2066</v>
      </c>
    </row>
    <row r="40" spans="1:6" ht="15" customHeight="1">
      <c r="A40" s="10" t="s">
        <v>81</v>
      </c>
      <c r="B40" s="6"/>
      <c r="C40" s="6"/>
      <c r="D40" s="54">
        <f>SUM(D37:D39)</f>
        <v>129728</v>
      </c>
      <c r="F40" s="54">
        <f>SUM(F37:F39)</f>
        <v>105828</v>
      </c>
    </row>
    <row r="41" spans="2:6" ht="15" customHeight="1">
      <c r="B41" s="6"/>
      <c r="C41" s="6"/>
      <c r="D41" s="13"/>
      <c r="E41" s="17"/>
      <c r="F41" s="13"/>
    </row>
    <row r="42" spans="1:6" ht="15" customHeight="1">
      <c r="A42" s="3" t="s">
        <v>82</v>
      </c>
      <c r="B42" s="6"/>
      <c r="C42" s="6"/>
      <c r="D42" s="13">
        <v>41578</v>
      </c>
      <c r="E42" s="17"/>
      <c r="F42" s="13">
        <v>22143</v>
      </c>
    </row>
    <row r="43" spans="1:6" ht="15" customHeight="1">
      <c r="A43" s="3" t="s">
        <v>3</v>
      </c>
      <c r="B43" s="6"/>
      <c r="C43" s="6"/>
      <c r="D43" s="13">
        <v>206197</v>
      </c>
      <c r="E43" s="17"/>
      <c r="F43" s="13">
        <v>183432</v>
      </c>
    </row>
    <row r="44" spans="1:6" ht="15" customHeight="1">
      <c r="A44" s="3" t="s">
        <v>83</v>
      </c>
      <c r="B44" s="6"/>
      <c r="C44" s="6"/>
      <c r="D44" s="13">
        <v>107</v>
      </c>
      <c r="E44" s="17"/>
      <c r="F44" s="13">
        <v>254</v>
      </c>
    </row>
    <row r="45" spans="1:6" ht="15" customHeight="1">
      <c r="A45" s="10" t="s">
        <v>84</v>
      </c>
      <c r="B45" s="6"/>
      <c r="C45" s="6"/>
      <c r="D45" s="54">
        <f>SUM(D42:D44)</f>
        <v>247882</v>
      </c>
      <c r="E45" s="17"/>
      <c r="F45" s="54">
        <f>SUM(F42:F44)</f>
        <v>205829</v>
      </c>
    </row>
    <row r="46" spans="2:6" ht="15" customHeight="1">
      <c r="B46" s="6"/>
      <c r="C46" s="6"/>
      <c r="D46" s="13"/>
      <c r="E46" s="17"/>
      <c r="F46" s="13"/>
    </row>
    <row r="47" spans="1:6" ht="15" customHeight="1" thickBot="1">
      <c r="A47" s="10" t="s">
        <v>85</v>
      </c>
      <c r="B47" s="6"/>
      <c r="C47" s="6"/>
      <c r="D47" s="11">
        <f>D40+D45</f>
        <v>377610</v>
      </c>
      <c r="F47" s="11">
        <f>F40+F45</f>
        <v>311657</v>
      </c>
    </row>
    <row r="48" spans="2:4" ht="15" customHeight="1" thickTop="1">
      <c r="B48" s="6"/>
      <c r="C48" s="6"/>
      <c r="D48" s="5"/>
    </row>
    <row r="49" spans="1:6" ht="15" customHeight="1" thickBot="1">
      <c r="A49" s="10" t="s">
        <v>86</v>
      </c>
      <c r="B49" s="6"/>
      <c r="C49" s="6"/>
      <c r="D49" s="57">
        <f>D47+D33</f>
        <v>496125</v>
      </c>
      <c r="F49" s="57">
        <f>F47+F33</f>
        <v>418597</v>
      </c>
    </row>
    <row r="50" spans="2:6" ht="15" customHeight="1" thickTop="1">
      <c r="B50" s="6"/>
      <c r="C50" s="6"/>
      <c r="F50" s="3"/>
    </row>
    <row r="51" spans="1:6" ht="28.5" customHeight="1">
      <c r="A51" s="68" t="s">
        <v>87</v>
      </c>
      <c r="B51" s="68"/>
      <c r="C51" s="6"/>
      <c r="D51" s="13">
        <f>D31/D29*100</f>
        <v>168.66120470097272</v>
      </c>
      <c r="F51" s="13">
        <f>F31/F29*100</f>
        <v>155.1351683083249</v>
      </c>
    </row>
    <row r="52" spans="2:6" ht="15" customHeight="1">
      <c r="B52" s="6"/>
      <c r="C52" s="6"/>
      <c r="D52" s="13"/>
      <c r="F52" s="13"/>
    </row>
    <row r="53" spans="1:6" ht="15" customHeight="1">
      <c r="A53" s="67" t="s">
        <v>43</v>
      </c>
      <c r="B53" s="67"/>
      <c r="C53" s="67"/>
      <c r="D53" s="67"/>
      <c r="E53" s="67"/>
      <c r="F53" s="67"/>
    </row>
    <row r="54" spans="1:6" ht="15" customHeight="1">
      <c r="A54" s="67" t="s">
        <v>107</v>
      </c>
      <c r="B54" s="67"/>
      <c r="C54" s="67"/>
      <c r="D54" s="67"/>
      <c r="E54" s="67"/>
      <c r="F54" s="67"/>
    </row>
    <row r="55" spans="2:3" ht="15" customHeight="1">
      <c r="B55" s="6"/>
      <c r="C55" s="6"/>
    </row>
    <row r="56" spans="2:3" ht="15" customHeight="1">
      <c r="B56" s="6"/>
      <c r="C56" s="6"/>
    </row>
    <row r="57" spans="2:3" ht="15" customHeight="1">
      <c r="B57" s="6"/>
      <c r="C57" s="6"/>
    </row>
    <row r="58" spans="2:3" ht="15" customHeight="1">
      <c r="B58" s="6"/>
      <c r="C58" s="6"/>
    </row>
    <row r="59" spans="2:3" ht="15" customHeight="1">
      <c r="B59" s="6"/>
      <c r="C59" s="6"/>
    </row>
    <row r="60" spans="2:3" ht="15" customHeight="1">
      <c r="B60" s="6"/>
      <c r="C60" s="6"/>
    </row>
    <row r="61" spans="2:3" ht="15" customHeight="1">
      <c r="B61" s="6"/>
      <c r="C61" s="6"/>
    </row>
    <row r="62" spans="2:3" ht="15" customHeight="1">
      <c r="B62" s="6"/>
      <c r="C62" s="6"/>
    </row>
    <row r="63" spans="2:3" ht="15" customHeight="1">
      <c r="B63" s="6"/>
      <c r="C63" s="6"/>
    </row>
    <row r="64" spans="2:3" ht="15" customHeight="1">
      <c r="B64" s="6"/>
      <c r="C64" s="6"/>
    </row>
    <row r="65" spans="2:3" ht="15" customHeight="1">
      <c r="B65" s="6"/>
      <c r="C65" s="6"/>
    </row>
    <row r="66" spans="2:3" ht="15" customHeight="1">
      <c r="B66" s="6"/>
      <c r="C66" s="6"/>
    </row>
    <row r="67" spans="2:3" ht="15" customHeight="1">
      <c r="B67" s="6"/>
      <c r="C67" s="6"/>
    </row>
    <row r="68" spans="2:3" ht="15" customHeight="1">
      <c r="B68" s="6"/>
      <c r="C68" s="6"/>
    </row>
    <row r="69" spans="2:3" ht="15" customHeight="1">
      <c r="B69" s="6"/>
      <c r="C69" s="6"/>
    </row>
    <row r="70" spans="2:3" ht="15" customHeight="1">
      <c r="B70" s="6"/>
      <c r="C70" s="6"/>
    </row>
    <row r="71" spans="2:3" ht="15" customHeight="1">
      <c r="B71" s="6"/>
      <c r="C71" s="6"/>
    </row>
    <row r="72" spans="2:3" ht="15" customHeight="1">
      <c r="B72" s="6"/>
      <c r="C72" s="6"/>
    </row>
    <row r="73" spans="2:3" ht="15" customHeight="1">
      <c r="B73" s="6"/>
      <c r="C73" s="6"/>
    </row>
    <row r="74" spans="2:3" ht="15" customHeight="1">
      <c r="B74" s="6"/>
      <c r="C74" s="6"/>
    </row>
    <row r="75" spans="2:3" ht="15" customHeight="1">
      <c r="B75" s="6"/>
      <c r="C75" s="6"/>
    </row>
    <row r="76" spans="2:3" ht="15" customHeight="1">
      <c r="B76" s="6"/>
      <c r="C76" s="6"/>
    </row>
    <row r="77" spans="2:3" ht="15" customHeight="1">
      <c r="B77" s="6"/>
      <c r="C77" s="6"/>
    </row>
    <row r="78" spans="2:3" ht="15" customHeight="1">
      <c r="B78" s="6"/>
      <c r="C78" s="6"/>
    </row>
    <row r="79" spans="2:3" ht="15" customHeight="1">
      <c r="B79" s="6"/>
      <c r="C79" s="6"/>
    </row>
    <row r="80" spans="2:3" ht="15" customHeight="1">
      <c r="B80" s="6"/>
      <c r="C80" s="6"/>
    </row>
    <row r="81" spans="2:3" ht="15" customHeight="1">
      <c r="B81" s="6"/>
      <c r="C81" s="6"/>
    </row>
  </sheetData>
  <mergeCells count="4">
    <mergeCell ref="A4:F4"/>
    <mergeCell ref="A53:F53"/>
    <mergeCell ref="A54:F54"/>
    <mergeCell ref="A51:B51"/>
  </mergeCells>
  <printOptions/>
  <pageMargins left="0.75" right="0.75" top="0.84" bottom="0.3" header="0.5" footer="0.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A1" sqref="A1:F1"/>
    </sheetView>
  </sheetViews>
  <sheetFormatPr defaultColWidth="9.140625" defaultRowHeight="16.5" customHeight="1"/>
  <cols>
    <col min="1" max="1" width="35.8515625" style="3" customWidth="1"/>
    <col min="2" max="2" width="2.7109375" style="3" customWidth="1"/>
    <col min="3" max="3" width="12.140625" style="3" customWidth="1"/>
    <col min="4" max="4" width="2.421875" style="3" customWidth="1"/>
    <col min="5" max="5" width="12.140625" style="3" customWidth="1"/>
    <col min="6" max="6" width="2.28125" style="5" customWidth="1"/>
    <col min="7" max="7" width="12.140625" style="5" customWidth="1"/>
    <col min="8" max="8" width="2.28125" style="5" customWidth="1"/>
    <col min="9" max="9" width="12.140625" style="5" customWidth="1"/>
    <col min="10" max="16384" width="9.140625" style="3" customWidth="1"/>
  </cols>
  <sheetData>
    <row r="1" spans="1:9" ht="15" customHeight="1">
      <c r="A1" s="70" t="s">
        <v>0</v>
      </c>
      <c r="B1" s="70"/>
      <c r="C1" s="70"/>
      <c r="D1" s="70"/>
      <c r="E1" s="70"/>
      <c r="F1" s="70"/>
      <c r="G1" s="3"/>
      <c r="H1" s="3"/>
      <c r="I1" s="3"/>
    </row>
    <row r="2" spans="1:9" ht="15" customHeight="1">
      <c r="A2" s="71" t="s">
        <v>1</v>
      </c>
      <c r="B2" s="71"/>
      <c r="C2" s="71"/>
      <c r="D2" s="71"/>
      <c r="E2" s="71"/>
      <c r="F2" s="71"/>
      <c r="G2" s="3"/>
      <c r="H2" s="3"/>
      <c r="I2" s="3"/>
    </row>
    <row r="3" spans="1:9" ht="15" customHeight="1">
      <c r="A3" s="72" t="s">
        <v>11</v>
      </c>
      <c r="B3" s="72"/>
      <c r="C3" s="72"/>
      <c r="D3" s="72"/>
      <c r="E3" s="72"/>
      <c r="F3" s="72"/>
      <c r="G3" s="3"/>
      <c r="H3" s="3"/>
      <c r="I3" s="3"/>
    </row>
    <row r="4" spans="1:9" ht="15" customHeight="1">
      <c r="A4" s="73" t="s">
        <v>117</v>
      </c>
      <c r="B4" s="73"/>
      <c r="C4" s="73"/>
      <c r="D4" s="73"/>
      <c r="E4" s="73"/>
      <c r="F4" s="73"/>
      <c r="G4" s="45"/>
      <c r="H4" s="45"/>
      <c r="I4" s="45"/>
    </row>
    <row r="6" spans="2:9" ht="16.5" customHeight="1">
      <c r="B6" s="15"/>
      <c r="C6" s="69" t="s">
        <v>118</v>
      </c>
      <c r="D6" s="69"/>
      <c r="E6" s="69"/>
      <c r="G6" s="46" t="s">
        <v>119</v>
      </c>
      <c r="H6" s="22"/>
      <c r="I6" s="22"/>
    </row>
    <row r="7" spans="3:9" ht="16.5" customHeight="1">
      <c r="C7" s="23">
        <v>2007</v>
      </c>
      <c r="D7" s="22"/>
      <c r="E7" s="23">
        <v>2006</v>
      </c>
      <c r="G7" s="23">
        <v>2007</v>
      </c>
      <c r="H7" s="22"/>
      <c r="I7" s="23">
        <v>2006</v>
      </c>
    </row>
    <row r="8" spans="1:9" ht="16.5" customHeight="1" thickBot="1">
      <c r="A8" s="17"/>
      <c r="C8" s="24" t="s">
        <v>6</v>
      </c>
      <c r="D8" s="24"/>
      <c r="E8" s="24" t="s">
        <v>6</v>
      </c>
      <c r="F8" s="18"/>
      <c r="G8" s="24" t="s">
        <v>6</v>
      </c>
      <c r="H8" s="24"/>
      <c r="I8" s="24" t="s">
        <v>6</v>
      </c>
    </row>
    <row r="9" ht="16.5" customHeight="1">
      <c r="A9" s="19"/>
    </row>
    <row r="10" spans="1:9" ht="16.5" customHeight="1">
      <c r="A10" s="10" t="s">
        <v>8</v>
      </c>
      <c r="C10" s="13">
        <v>115625</v>
      </c>
      <c r="D10" s="13"/>
      <c r="E10" s="13">
        <v>105413</v>
      </c>
      <c r="G10" s="13">
        <v>329089</v>
      </c>
      <c r="H10" s="13"/>
      <c r="I10" s="13">
        <v>275730</v>
      </c>
    </row>
    <row r="11" spans="1:9" ht="16.5" customHeight="1">
      <c r="A11" s="3" t="s">
        <v>51</v>
      </c>
      <c r="C11" s="12">
        <v>-103589</v>
      </c>
      <c r="D11" s="13"/>
      <c r="E11" s="12">
        <v>-92289</v>
      </c>
      <c r="G11" s="12">
        <v>-294258</v>
      </c>
      <c r="H11" s="13"/>
      <c r="I11" s="12">
        <v>-252280</v>
      </c>
    </row>
    <row r="12" spans="1:9" ht="16.5" customHeight="1">
      <c r="A12" s="10" t="s">
        <v>52</v>
      </c>
      <c r="C12" s="13">
        <f>SUM(C10:C11)</f>
        <v>12036</v>
      </c>
      <c r="D12" s="13"/>
      <c r="E12" s="65">
        <f>SUM(E10:E11)</f>
        <v>13124</v>
      </c>
      <c r="G12" s="13">
        <f>SUM(G10:G11)</f>
        <v>34831</v>
      </c>
      <c r="H12" s="13"/>
      <c r="I12" s="65">
        <f>SUM(I10:I11)</f>
        <v>23450</v>
      </c>
    </row>
    <row r="13" spans="1:10" ht="16.5" customHeight="1">
      <c r="A13" s="17" t="s">
        <v>58</v>
      </c>
      <c r="B13" s="17"/>
      <c r="C13" s="13">
        <v>2689</v>
      </c>
      <c r="D13" s="13"/>
      <c r="E13" s="65">
        <v>1199</v>
      </c>
      <c r="F13" s="13"/>
      <c r="G13" s="13">
        <v>6286</v>
      </c>
      <c r="H13" s="13"/>
      <c r="I13" s="65">
        <v>3722</v>
      </c>
      <c r="J13" s="17"/>
    </row>
    <row r="14" spans="1:9" ht="16.5" customHeight="1">
      <c r="A14" s="3" t="s">
        <v>93</v>
      </c>
      <c r="C14" s="13">
        <v>-1326</v>
      </c>
      <c r="D14" s="13"/>
      <c r="E14" s="13">
        <v>-1286</v>
      </c>
      <c r="G14" s="13">
        <v>-3831</v>
      </c>
      <c r="H14" s="13"/>
      <c r="I14" s="13">
        <v>-4070</v>
      </c>
    </row>
    <row r="15" spans="1:9" ht="16.5" customHeight="1">
      <c r="A15" s="3" t="s">
        <v>9</v>
      </c>
      <c r="C15" s="13">
        <v>-4200</v>
      </c>
      <c r="D15" s="13"/>
      <c r="E15" s="13">
        <v>-4760</v>
      </c>
      <c r="G15" s="13">
        <v>-12883</v>
      </c>
      <c r="I15" s="13">
        <v>-12233</v>
      </c>
    </row>
    <row r="16" spans="1:9" ht="16.5" customHeight="1">
      <c r="A16" s="3" t="s">
        <v>94</v>
      </c>
      <c r="C16" s="12">
        <v>-3188</v>
      </c>
      <c r="D16" s="13"/>
      <c r="E16" s="12">
        <v>-4019</v>
      </c>
      <c r="G16" s="12">
        <v>-10217</v>
      </c>
      <c r="I16" s="12">
        <v>-9639</v>
      </c>
    </row>
    <row r="17" spans="1:9" ht="16.5" customHeight="1">
      <c r="A17" s="20" t="s">
        <v>121</v>
      </c>
      <c r="C17" s="5">
        <f>SUM(C12:C16)</f>
        <v>6011</v>
      </c>
      <c r="D17" s="5"/>
      <c r="E17" s="5">
        <f>SUM(E12:E16)</f>
        <v>4258</v>
      </c>
      <c r="G17" s="5">
        <f>SUM(G12:G16)</f>
        <v>14186</v>
      </c>
      <c r="I17" s="5">
        <f>SUM(I12:I16)</f>
        <v>1230</v>
      </c>
    </row>
    <row r="18" spans="1:9" ht="16.5" customHeight="1">
      <c r="A18" s="3" t="s">
        <v>122</v>
      </c>
      <c r="B18" s="21"/>
      <c r="C18" s="12">
        <v>-1602</v>
      </c>
      <c r="D18" s="13"/>
      <c r="E18" s="12">
        <v>-1224</v>
      </c>
      <c r="G18" s="12">
        <v>-3637</v>
      </c>
      <c r="I18" s="12">
        <v>-405</v>
      </c>
    </row>
    <row r="19" spans="1:9" ht="16.5" customHeight="1" thickBot="1">
      <c r="A19" s="20" t="s">
        <v>123</v>
      </c>
      <c r="C19" s="11">
        <f>SUM(C17:C18)</f>
        <v>4409</v>
      </c>
      <c r="D19" s="5"/>
      <c r="E19" s="11">
        <f>SUM(E17:E18)</f>
        <v>3034</v>
      </c>
      <c r="G19" s="11">
        <f>SUM(G17:G18)</f>
        <v>10549</v>
      </c>
      <c r="I19" s="11">
        <f>SUM(I17:I18)</f>
        <v>825</v>
      </c>
    </row>
    <row r="20" spans="1:5" ht="16.5" customHeight="1" thickTop="1">
      <c r="A20" s="20"/>
      <c r="C20" s="5"/>
      <c r="D20" s="5"/>
      <c r="E20" s="5"/>
    </row>
    <row r="21" spans="1:5" ht="16.5" customHeight="1">
      <c r="A21" s="20" t="s">
        <v>59</v>
      </c>
      <c r="C21" s="5"/>
      <c r="D21" s="5"/>
      <c r="E21" s="5"/>
    </row>
    <row r="22" spans="1:9" ht="16.5" customHeight="1">
      <c r="A22" s="26" t="s">
        <v>92</v>
      </c>
      <c r="C22" s="5">
        <v>4243</v>
      </c>
      <c r="D22" s="5"/>
      <c r="E22" s="5">
        <f>E19-E23</f>
        <v>2629</v>
      </c>
      <c r="G22" s="5">
        <f>G19-G23</f>
        <v>9468</v>
      </c>
      <c r="I22" s="5">
        <f>I19-I23</f>
        <v>-78</v>
      </c>
    </row>
    <row r="23" spans="1:9" ht="16.5" customHeight="1">
      <c r="A23" s="3" t="s">
        <v>10</v>
      </c>
      <c r="C23" s="12">
        <v>166</v>
      </c>
      <c r="D23" s="13"/>
      <c r="E23" s="12">
        <v>405</v>
      </c>
      <c r="G23" s="12">
        <v>1081</v>
      </c>
      <c r="I23" s="12">
        <v>903</v>
      </c>
    </row>
    <row r="24" spans="1:9" ht="16.5" customHeight="1" thickBot="1">
      <c r="A24" s="20"/>
      <c r="C24" s="11">
        <f>SUM(C22:C23)</f>
        <v>4409</v>
      </c>
      <c r="D24" s="5"/>
      <c r="E24" s="11">
        <f>SUM(E22:E23)</f>
        <v>3034</v>
      </c>
      <c r="G24" s="11">
        <f>SUM(G22:G23)</f>
        <v>10549</v>
      </c>
      <c r="I24" s="11">
        <f>SUM(I22:I23)</f>
        <v>825</v>
      </c>
    </row>
    <row r="25" spans="3:5" ht="8.25" customHeight="1" thickTop="1">
      <c r="C25" s="5"/>
      <c r="D25" s="5"/>
      <c r="E25" s="5"/>
    </row>
    <row r="26" spans="1:9" ht="24" customHeight="1" thickBot="1">
      <c r="A26" s="1" t="s">
        <v>67</v>
      </c>
      <c r="C26" s="47">
        <v>6.51</v>
      </c>
      <c r="D26" s="48"/>
      <c r="E26" s="47">
        <v>4.03</v>
      </c>
      <c r="F26" s="49"/>
      <c r="G26" s="47">
        <v>14.53</v>
      </c>
      <c r="H26" s="48"/>
      <c r="I26" s="47">
        <v>-0.12</v>
      </c>
    </row>
    <row r="27" spans="3:9" ht="9" customHeight="1" thickTop="1">
      <c r="C27" s="50"/>
      <c r="D27" s="50"/>
      <c r="E27" s="50"/>
      <c r="F27" s="49"/>
      <c r="G27" s="49"/>
      <c r="H27" s="49"/>
      <c r="I27" s="50"/>
    </row>
    <row r="28" spans="1:10" ht="24" customHeight="1" thickBot="1">
      <c r="A28" s="1" t="s">
        <v>68</v>
      </c>
      <c r="C28" s="47">
        <v>0</v>
      </c>
      <c r="D28" s="48"/>
      <c r="E28" s="47">
        <v>0</v>
      </c>
      <c r="F28" s="49"/>
      <c r="G28" s="47">
        <v>0</v>
      </c>
      <c r="H28" s="48"/>
      <c r="I28" s="47">
        <v>0</v>
      </c>
      <c r="J28" s="5"/>
    </row>
    <row r="29" spans="1:10" ht="16.5" customHeight="1" thickTop="1">
      <c r="A29" s="1"/>
      <c r="C29" s="48"/>
      <c r="D29" s="48"/>
      <c r="E29" s="48"/>
      <c r="F29" s="49"/>
      <c r="G29" s="48"/>
      <c r="H29" s="48"/>
      <c r="I29" s="48"/>
      <c r="J29" s="5"/>
    </row>
    <row r="30" spans="1:9" ht="13.5" customHeight="1">
      <c r="A30" s="56"/>
      <c r="B30" s="56"/>
      <c r="C30" s="56"/>
      <c r="D30" s="56"/>
      <c r="E30" s="56"/>
      <c r="F30" s="56"/>
      <c r="G30" s="56"/>
      <c r="H30" s="56"/>
      <c r="I30" s="56"/>
    </row>
    <row r="31" spans="1:9" ht="16.5" customHeight="1">
      <c r="A31" s="67" t="s">
        <v>44</v>
      </c>
      <c r="B31" s="67"/>
      <c r="C31" s="67"/>
      <c r="D31" s="67"/>
      <c r="E31" s="67"/>
      <c r="F31" s="67"/>
      <c r="G31" s="67"/>
      <c r="H31" s="67"/>
      <c r="I31" s="67"/>
    </row>
    <row r="32" spans="1:9" ht="16.5" customHeight="1">
      <c r="A32" s="67" t="s">
        <v>107</v>
      </c>
      <c r="B32" s="67"/>
      <c r="C32" s="67"/>
      <c r="D32" s="67"/>
      <c r="E32" s="67"/>
      <c r="F32" s="67"/>
      <c r="G32" s="67"/>
      <c r="H32" s="67"/>
      <c r="I32" s="67"/>
    </row>
    <row r="33" ht="16.5" customHeight="1">
      <c r="I33" s="34"/>
    </row>
  </sheetData>
  <mergeCells count="7">
    <mergeCell ref="A31:I31"/>
    <mergeCell ref="A32:I32"/>
    <mergeCell ref="C6:E6"/>
    <mergeCell ref="A1:F1"/>
    <mergeCell ref="A2:F2"/>
    <mergeCell ref="A3:F3"/>
    <mergeCell ref="A4:F4"/>
  </mergeCells>
  <printOptions/>
  <pageMargins left="0.75" right="0.39" top="1" bottom="1" header="0.5" footer="0.5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workbookViewId="0" topLeftCell="A1">
      <selection activeCell="A1" sqref="A1"/>
    </sheetView>
  </sheetViews>
  <sheetFormatPr defaultColWidth="9.140625" defaultRowHeight="16.5" customHeight="1"/>
  <cols>
    <col min="1" max="1" width="27.00390625" style="3" customWidth="1"/>
    <col min="2" max="2" width="2.57421875" style="3" customWidth="1"/>
    <col min="3" max="3" width="11.28125" style="3" customWidth="1"/>
    <col min="4" max="4" width="2.421875" style="3" customWidth="1"/>
    <col min="5" max="5" width="11.28125" style="3" customWidth="1"/>
    <col min="6" max="6" width="2.28125" style="3" customWidth="1"/>
    <col min="7" max="7" width="11.28125" style="5" customWidth="1"/>
    <col min="8" max="8" width="2.28125" style="3" customWidth="1"/>
    <col min="9" max="9" width="11.28125" style="5" customWidth="1"/>
    <col min="10" max="10" width="2.28125" style="5" customWidth="1"/>
    <col min="11" max="11" width="11.28125" style="5" customWidth="1"/>
    <col min="12" max="12" width="2.28125" style="5" customWidth="1"/>
    <col min="13" max="13" width="11.7109375" style="5" customWidth="1"/>
    <col min="14" max="14" width="2.28125" style="5" customWidth="1"/>
    <col min="15" max="15" width="11.7109375" style="5" customWidth="1"/>
    <col min="16" max="16" width="2.140625" style="3" customWidth="1"/>
    <col min="17" max="17" width="11.7109375" style="5" customWidth="1"/>
    <col min="18" max="16384" width="9.140625" style="3" customWidth="1"/>
  </cols>
  <sheetData>
    <row r="1" spans="1:17" ht="15" customHeight="1">
      <c r="A1" s="39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Q1" s="4"/>
    </row>
    <row r="2" spans="1:17" ht="15" customHeight="1">
      <c r="A2" s="37" t="s">
        <v>1</v>
      </c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O2" s="4"/>
      <c r="Q2" s="4"/>
    </row>
    <row r="3" spans="1:17" ht="15" customHeight="1">
      <c r="A3" s="36" t="s">
        <v>21</v>
      </c>
      <c r="B3" s="2"/>
      <c r="C3" s="2"/>
      <c r="D3" s="2"/>
      <c r="E3" s="2"/>
      <c r="F3" s="2"/>
      <c r="G3" s="4"/>
      <c r="H3" s="2"/>
      <c r="I3" s="4"/>
      <c r="J3" s="4"/>
      <c r="K3" s="4"/>
      <c r="L3" s="4"/>
      <c r="M3" s="4"/>
      <c r="N3" s="4"/>
      <c r="O3" s="4"/>
      <c r="Q3" s="4"/>
    </row>
    <row r="4" spans="1:17" ht="15" customHeight="1">
      <c r="A4" s="40" t="s">
        <v>117</v>
      </c>
      <c r="B4" s="41"/>
      <c r="C4" s="41"/>
      <c r="D4" s="41"/>
      <c r="E4" s="41"/>
      <c r="F4" s="41"/>
      <c r="G4" s="42"/>
      <c r="H4" s="41"/>
      <c r="I4" s="42"/>
      <c r="J4" s="42"/>
      <c r="K4" s="42"/>
      <c r="L4" s="42"/>
      <c r="M4" s="42"/>
      <c r="N4" s="42"/>
      <c r="O4" s="42"/>
      <c r="P4" s="45"/>
      <c r="Q4" s="42"/>
    </row>
    <row r="6" spans="3:17" ht="26.25" customHeight="1">
      <c r="C6" s="67" t="s">
        <v>90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13"/>
      <c r="O6" s="55" t="s">
        <v>65</v>
      </c>
      <c r="Q6" s="55" t="s">
        <v>66</v>
      </c>
    </row>
    <row r="7" spans="3:17" ht="16.5" customHeight="1" thickBot="1">
      <c r="C7" s="22"/>
      <c r="D7" s="22"/>
      <c r="E7" s="27" t="s">
        <v>12</v>
      </c>
      <c r="F7" s="28"/>
      <c r="G7" s="29"/>
      <c r="H7" s="28"/>
      <c r="I7" s="29"/>
      <c r="J7" s="30"/>
      <c r="K7" s="31" t="s">
        <v>22</v>
      </c>
      <c r="L7" s="30"/>
      <c r="M7" s="30"/>
      <c r="N7" s="16"/>
      <c r="O7" s="23"/>
      <c r="Q7" s="23"/>
    </row>
    <row r="8" spans="3:17" ht="16.5" customHeight="1">
      <c r="C8" s="23" t="s">
        <v>13</v>
      </c>
      <c r="D8" s="22"/>
      <c r="E8" s="23" t="s">
        <v>13</v>
      </c>
      <c r="F8" s="32"/>
      <c r="G8" s="23" t="s">
        <v>14</v>
      </c>
      <c r="H8" s="32"/>
      <c r="I8" s="23" t="s">
        <v>16</v>
      </c>
      <c r="J8" s="33"/>
      <c r="K8" s="23" t="s">
        <v>15</v>
      </c>
      <c r="L8" s="22"/>
      <c r="M8" s="23"/>
      <c r="N8" s="16"/>
      <c r="O8" s="23"/>
      <c r="Q8" s="23"/>
    </row>
    <row r="9" spans="3:17" ht="16.5" customHeight="1">
      <c r="C9" s="34" t="s">
        <v>16</v>
      </c>
      <c r="D9" s="34"/>
      <c r="E9" s="34" t="s">
        <v>17</v>
      </c>
      <c r="F9" s="10"/>
      <c r="G9" s="23" t="s">
        <v>18</v>
      </c>
      <c r="H9" s="10"/>
      <c r="I9" s="23" t="s">
        <v>18</v>
      </c>
      <c r="J9" s="23"/>
      <c r="K9" s="34" t="s">
        <v>19</v>
      </c>
      <c r="L9" s="10"/>
      <c r="M9" s="23" t="s">
        <v>20</v>
      </c>
      <c r="N9" s="3"/>
      <c r="O9" s="23"/>
      <c r="Q9" s="23"/>
    </row>
    <row r="10" spans="3:17" ht="16.5" customHeight="1">
      <c r="C10" s="35" t="s">
        <v>6</v>
      </c>
      <c r="D10" s="35"/>
      <c r="E10" s="35" t="s">
        <v>6</v>
      </c>
      <c r="F10" s="10"/>
      <c r="G10" s="35" t="s">
        <v>6</v>
      </c>
      <c r="H10" s="10"/>
      <c r="I10" s="35" t="s">
        <v>6</v>
      </c>
      <c r="J10" s="35"/>
      <c r="K10" s="35" t="s">
        <v>6</v>
      </c>
      <c r="L10" s="35"/>
      <c r="M10" s="35" t="s">
        <v>6</v>
      </c>
      <c r="N10" s="18"/>
      <c r="O10" s="35" t="s">
        <v>6</v>
      </c>
      <c r="Q10" s="35" t="s">
        <v>6</v>
      </c>
    </row>
    <row r="11" ht="16.5" customHeight="1">
      <c r="A11" s="10"/>
    </row>
    <row r="12" spans="1:17" ht="16.5" customHeight="1">
      <c r="A12" s="10" t="s">
        <v>111</v>
      </c>
      <c r="C12" s="14">
        <v>65178</v>
      </c>
      <c r="E12" s="14">
        <v>500</v>
      </c>
      <c r="G12" s="14">
        <v>691</v>
      </c>
      <c r="I12" s="14">
        <v>1793</v>
      </c>
      <c r="K12" s="14">
        <v>32952</v>
      </c>
      <c r="M12" s="14">
        <f>SUM(C12:K12)</f>
        <v>101114</v>
      </c>
      <c r="O12" s="14">
        <v>5826</v>
      </c>
      <c r="Q12" s="14">
        <f>SUM(M12:O12)</f>
        <v>106940</v>
      </c>
    </row>
    <row r="13" spans="1:17" ht="16.5" customHeight="1">
      <c r="A13" s="26" t="s">
        <v>61</v>
      </c>
      <c r="C13" s="14">
        <v>0</v>
      </c>
      <c r="E13" s="14">
        <v>0</v>
      </c>
      <c r="G13" s="14">
        <v>0</v>
      </c>
      <c r="I13" s="14">
        <v>0</v>
      </c>
      <c r="K13" s="14">
        <v>0</v>
      </c>
      <c r="M13" s="14">
        <v>0</v>
      </c>
      <c r="O13" s="14">
        <v>2230</v>
      </c>
      <c r="Q13" s="14">
        <f>SUM(M13:O13)</f>
        <v>2230</v>
      </c>
    </row>
    <row r="14" spans="1:17" ht="16.5" customHeight="1">
      <c r="A14" s="74" t="s">
        <v>95</v>
      </c>
      <c r="B14" s="75"/>
      <c r="C14" s="52">
        <v>0</v>
      </c>
      <c r="D14" s="58"/>
      <c r="E14" s="52">
        <v>0</v>
      </c>
      <c r="F14" s="59"/>
      <c r="G14" s="52">
        <v>-26</v>
      </c>
      <c r="H14" s="59"/>
      <c r="I14" s="60">
        <v>0</v>
      </c>
      <c r="J14" s="52"/>
      <c r="K14" s="52">
        <v>26</v>
      </c>
      <c r="L14" s="52"/>
      <c r="M14" s="52">
        <f>SUM(C14:K14)</f>
        <v>0</v>
      </c>
      <c r="N14" s="52"/>
      <c r="O14" s="52">
        <f>SUM(E14:M14)</f>
        <v>0</v>
      </c>
      <c r="P14" s="59"/>
      <c r="Q14" s="61">
        <f>SUM(M14:O14)</f>
        <v>0</v>
      </c>
    </row>
    <row r="15" spans="1:17" ht="16.5" customHeight="1">
      <c r="A15" s="62" t="s">
        <v>50</v>
      </c>
      <c r="B15" s="45"/>
      <c r="C15" s="63">
        <v>0</v>
      </c>
      <c r="D15" s="45"/>
      <c r="E15" s="63">
        <v>0</v>
      </c>
      <c r="F15" s="45"/>
      <c r="G15" s="63">
        <v>0</v>
      </c>
      <c r="H15" s="45"/>
      <c r="I15" s="63">
        <v>0</v>
      </c>
      <c r="J15" s="12"/>
      <c r="K15" s="12">
        <v>9468</v>
      </c>
      <c r="L15" s="12"/>
      <c r="M15" s="12">
        <f>SUM(C15:K15)</f>
        <v>9468</v>
      </c>
      <c r="N15" s="12"/>
      <c r="O15" s="12">
        <v>1081</v>
      </c>
      <c r="P15" s="45"/>
      <c r="Q15" s="64">
        <f>SUM(M15:O15)</f>
        <v>10549</v>
      </c>
    </row>
    <row r="16" spans="1:17" ht="30.75" customHeight="1">
      <c r="A16" s="26" t="s">
        <v>96</v>
      </c>
      <c r="C16" s="5">
        <f>SUM(C14:C15)</f>
        <v>0</v>
      </c>
      <c r="D16" s="5"/>
      <c r="E16" s="5">
        <f>SUM(E14:E15)</f>
        <v>0</v>
      </c>
      <c r="F16" s="5"/>
      <c r="G16" s="5">
        <f>SUM(G14:G15)</f>
        <v>-26</v>
      </c>
      <c r="H16" s="5"/>
      <c r="I16" s="5">
        <f>SUM(I14:I15)</f>
        <v>0</v>
      </c>
      <c r="K16" s="5">
        <f>SUM(K14:K15)</f>
        <v>9494</v>
      </c>
      <c r="M16" s="5">
        <f>SUM(M14:M15)</f>
        <v>9468</v>
      </c>
      <c r="O16" s="5">
        <f>SUM(O14:O15)</f>
        <v>1081</v>
      </c>
      <c r="P16" s="5"/>
      <c r="Q16" s="5">
        <f>SUM(Q14:Q15)</f>
        <v>10549</v>
      </c>
    </row>
    <row r="17" spans="1:16" ht="16.5" customHeight="1">
      <c r="A17" s="26" t="s">
        <v>97</v>
      </c>
      <c r="C17" s="5"/>
      <c r="D17" s="5"/>
      <c r="E17" s="5"/>
      <c r="F17" s="5"/>
      <c r="H17" s="5"/>
      <c r="P17" s="5"/>
    </row>
    <row r="18" spans="1:17" ht="16.5" customHeight="1">
      <c r="A18" s="3" t="s">
        <v>124</v>
      </c>
      <c r="C18" s="25">
        <v>0</v>
      </c>
      <c r="E18" s="25">
        <v>0</v>
      </c>
      <c r="G18" s="25">
        <v>0</v>
      </c>
      <c r="I18" s="25">
        <v>0</v>
      </c>
      <c r="K18" s="5">
        <v>-652</v>
      </c>
      <c r="M18" s="13">
        <f>SUM(C18:K18)</f>
        <v>-652</v>
      </c>
      <c r="O18" s="13">
        <v>0</v>
      </c>
      <c r="Q18" s="14">
        <f>SUM(M18:O18)</f>
        <v>-652</v>
      </c>
    </row>
    <row r="19" spans="1:17" ht="16.5" customHeight="1">
      <c r="A19" s="3" t="s">
        <v>98</v>
      </c>
      <c r="C19" s="25">
        <v>0</v>
      </c>
      <c r="E19" s="25">
        <v>0</v>
      </c>
      <c r="G19" s="25">
        <v>0</v>
      </c>
      <c r="I19" s="25">
        <v>0</v>
      </c>
      <c r="K19" s="5">
        <f>-K190</f>
        <v>0</v>
      </c>
      <c r="M19" s="13">
        <f>SUM(C19:K19)</f>
        <v>0</v>
      </c>
      <c r="O19" s="13">
        <v>-552</v>
      </c>
      <c r="Q19" s="14">
        <f>SUM(M19:O19)</f>
        <v>-552</v>
      </c>
    </row>
    <row r="20" spans="1:17" ht="16.5" customHeight="1" thickBot="1">
      <c r="A20" s="10" t="s">
        <v>120</v>
      </c>
      <c r="C20" s="11">
        <f>SUM(C12:C19)-C16</f>
        <v>65178</v>
      </c>
      <c r="E20" s="11">
        <f>SUM(E12:E19)-E16</f>
        <v>500</v>
      </c>
      <c r="G20" s="11">
        <f>SUM(G12:G19)-G16</f>
        <v>665</v>
      </c>
      <c r="I20" s="11">
        <f>SUM(I12:I19)-I16</f>
        <v>1793</v>
      </c>
      <c r="K20" s="11">
        <f>SUM(K12:K19)-K16</f>
        <v>41794</v>
      </c>
      <c r="M20" s="11">
        <f>SUM(M12:M19)-M16</f>
        <v>109930</v>
      </c>
      <c r="O20" s="11">
        <f>SUM(O12:O19)-O16</f>
        <v>8585</v>
      </c>
      <c r="Q20" s="11">
        <f>SUM(Q12:Q19)-Q16</f>
        <v>118515</v>
      </c>
    </row>
    <row r="21" ht="16.5" customHeight="1" thickTop="1"/>
    <row r="22" ht="16.5" customHeight="1">
      <c r="A22" s="10"/>
    </row>
    <row r="23" spans="1:17" ht="16.5" customHeight="1">
      <c r="A23" s="10" t="s">
        <v>60</v>
      </c>
      <c r="C23" s="14">
        <v>65178</v>
      </c>
      <c r="E23" s="14">
        <v>500</v>
      </c>
      <c r="G23" s="14">
        <v>725</v>
      </c>
      <c r="I23" s="14">
        <v>1793</v>
      </c>
      <c r="K23" s="14">
        <v>32442</v>
      </c>
      <c r="M23" s="14">
        <f>SUM(C23:K23)</f>
        <v>100638</v>
      </c>
      <c r="O23" s="14">
        <v>4024</v>
      </c>
      <c r="Q23" s="14">
        <f>SUM(M23:O23)</f>
        <v>104662</v>
      </c>
    </row>
    <row r="24" spans="1:17" ht="16.5" customHeight="1">
      <c r="A24" s="26" t="s">
        <v>61</v>
      </c>
      <c r="C24" s="5">
        <v>0</v>
      </c>
      <c r="D24" s="14"/>
      <c r="E24" s="5">
        <v>0</v>
      </c>
      <c r="G24" s="25">
        <v>0</v>
      </c>
      <c r="I24" s="25">
        <v>0</v>
      </c>
      <c r="K24" s="5">
        <v>0</v>
      </c>
      <c r="M24" s="14">
        <f>SUM(C24:K24)</f>
        <v>0</v>
      </c>
      <c r="O24" s="14">
        <v>985</v>
      </c>
      <c r="Q24" s="14">
        <f>SUM(M24:O24)</f>
        <v>985</v>
      </c>
    </row>
    <row r="25" spans="1:17" ht="16.5" customHeight="1">
      <c r="A25" s="74" t="s">
        <v>95</v>
      </c>
      <c r="B25" s="75"/>
      <c r="C25" s="52">
        <v>0</v>
      </c>
      <c r="D25" s="58"/>
      <c r="E25" s="52">
        <v>0</v>
      </c>
      <c r="F25" s="59"/>
      <c r="G25" s="52">
        <v>-34</v>
      </c>
      <c r="H25" s="59"/>
      <c r="I25" s="60">
        <v>0</v>
      </c>
      <c r="J25" s="52"/>
      <c r="K25" s="52">
        <v>34</v>
      </c>
      <c r="L25" s="52"/>
      <c r="M25" s="52">
        <f>SUM(C25:K25)</f>
        <v>0</v>
      </c>
      <c r="N25" s="52"/>
      <c r="O25" s="52">
        <f>SUM(E25:M25)</f>
        <v>0</v>
      </c>
      <c r="P25" s="59"/>
      <c r="Q25" s="61">
        <f>SUM(M25:O25)</f>
        <v>0</v>
      </c>
    </row>
    <row r="26" spans="1:17" ht="16.5" customHeight="1">
      <c r="A26" s="62" t="s">
        <v>50</v>
      </c>
      <c r="B26" s="45"/>
      <c r="C26" s="63">
        <v>0</v>
      </c>
      <c r="D26" s="45"/>
      <c r="E26" s="63">
        <v>0</v>
      </c>
      <c r="F26" s="45"/>
      <c r="G26" s="63">
        <v>0</v>
      </c>
      <c r="H26" s="45"/>
      <c r="I26" s="63">
        <v>0</v>
      </c>
      <c r="J26" s="12"/>
      <c r="K26" s="12">
        <v>1127</v>
      </c>
      <c r="L26" s="12"/>
      <c r="M26" s="12">
        <f>SUM(C26:K26)</f>
        <v>1127</v>
      </c>
      <c r="N26" s="12"/>
      <c r="O26" s="12">
        <v>1097</v>
      </c>
      <c r="P26" s="45"/>
      <c r="Q26" s="64">
        <f>SUM(M26:O26)</f>
        <v>2224</v>
      </c>
    </row>
    <row r="27" spans="1:17" ht="30.75" customHeight="1">
      <c r="A27" s="26" t="s">
        <v>96</v>
      </c>
      <c r="C27" s="5">
        <f>SUM(C25:C26)</f>
        <v>0</v>
      </c>
      <c r="D27" s="5"/>
      <c r="E27" s="5">
        <f>SUM(E25:E26)</f>
        <v>0</v>
      </c>
      <c r="F27" s="5"/>
      <c r="G27" s="5">
        <f>SUM(G25:G26)</f>
        <v>-34</v>
      </c>
      <c r="H27" s="5"/>
      <c r="I27" s="5">
        <f>SUM(I25:I26)</f>
        <v>0</v>
      </c>
      <c r="K27" s="5">
        <f>SUM(K25:K26)</f>
        <v>1161</v>
      </c>
      <c r="M27" s="5">
        <f>SUM(M25:M26)</f>
        <v>1127</v>
      </c>
      <c r="O27" s="5">
        <f>SUM(O25:O26)</f>
        <v>1097</v>
      </c>
      <c r="P27" s="5"/>
      <c r="Q27" s="5">
        <f>SUM(Q25:Q26)</f>
        <v>2224</v>
      </c>
    </row>
    <row r="28" spans="1:16" ht="16.5" customHeight="1">
      <c r="A28" s="26" t="s">
        <v>97</v>
      </c>
      <c r="C28" s="5"/>
      <c r="D28" s="5"/>
      <c r="E28" s="5"/>
      <c r="F28" s="5"/>
      <c r="H28" s="5"/>
      <c r="P28" s="5"/>
    </row>
    <row r="29" spans="1:17" ht="16.5" customHeight="1">
      <c r="A29" s="3" t="s">
        <v>99</v>
      </c>
      <c r="C29" s="25">
        <v>0</v>
      </c>
      <c r="E29" s="25">
        <v>0</v>
      </c>
      <c r="G29" s="25">
        <v>0</v>
      </c>
      <c r="I29" s="25">
        <v>0</v>
      </c>
      <c r="K29" s="5">
        <v>-651</v>
      </c>
      <c r="M29" s="13">
        <f>SUM(C29:K29)</f>
        <v>-651</v>
      </c>
      <c r="O29" s="13">
        <v>0</v>
      </c>
      <c r="Q29" s="14">
        <f>SUM(M29:O29)</f>
        <v>-651</v>
      </c>
    </row>
    <row r="30" spans="1:17" ht="16.5" customHeight="1">
      <c r="A30" s="3" t="s">
        <v>98</v>
      </c>
      <c r="C30" s="25">
        <v>0</v>
      </c>
      <c r="E30" s="25">
        <v>0</v>
      </c>
      <c r="G30" s="25">
        <v>0</v>
      </c>
      <c r="I30" s="25">
        <v>0</v>
      </c>
      <c r="K30" s="5">
        <v>0</v>
      </c>
      <c r="M30" s="13">
        <f>SUM(C30:K30)</f>
        <v>0</v>
      </c>
      <c r="O30" s="13">
        <v>-280</v>
      </c>
      <c r="Q30" s="14">
        <f>SUM(M30:O30)</f>
        <v>-280</v>
      </c>
    </row>
    <row r="31" spans="1:17" ht="16.5" customHeight="1" thickBot="1">
      <c r="A31" s="10" t="s">
        <v>91</v>
      </c>
      <c r="C31" s="11">
        <f>SUM(C23:C30)-C27</f>
        <v>65178</v>
      </c>
      <c r="E31" s="11">
        <f>SUM(E23:E30)-E27</f>
        <v>500</v>
      </c>
      <c r="G31" s="11">
        <f>SUM(G23:G30)-G27</f>
        <v>691</v>
      </c>
      <c r="I31" s="11">
        <f>SUM(I23:I30)-I27</f>
        <v>1793</v>
      </c>
      <c r="K31" s="11">
        <f>SUM(K23:K30)-K27</f>
        <v>32952</v>
      </c>
      <c r="M31" s="11">
        <f>SUM(M23:M30)-M27</f>
        <v>101114</v>
      </c>
      <c r="O31" s="11">
        <f>SUM(O23:O30)-O27</f>
        <v>5826</v>
      </c>
      <c r="Q31" s="11">
        <f>SUM(Q23:Q30)-Q27</f>
        <v>106940</v>
      </c>
    </row>
    <row r="32" ht="16.5" customHeight="1" thickTop="1"/>
    <row r="34" spans="1:17" ht="16.5" customHeight="1">
      <c r="A34" s="67" t="s">
        <v>41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O34" s="3"/>
      <c r="Q34" s="3"/>
    </row>
    <row r="35" spans="1:17" ht="16.5" customHeight="1">
      <c r="A35" s="67" t="s">
        <v>107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O35" s="3"/>
      <c r="Q35" s="3"/>
    </row>
  </sheetData>
  <mergeCells count="5">
    <mergeCell ref="A34:M34"/>
    <mergeCell ref="A35:M35"/>
    <mergeCell ref="C6:M6"/>
    <mergeCell ref="A14:B14"/>
    <mergeCell ref="A25:B25"/>
  </mergeCells>
  <printOptions/>
  <pageMargins left="0.75" right="0.22" top="0.83" bottom="0.57" header="0.5" footer="0.5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A1" sqref="A1:B1"/>
    </sheetView>
  </sheetViews>
  <sheetFormatPr defaultColWidth="9.140625" defaultRowHeight="12.75"/>
  <cols>
    <col min="1" max="1" width="56.7109375" style="3" customWidth="1"/>
    <col min="2" max="2" width="12.8515625" style="3" customWidth="1"/>
    <col min="3" max="3" width="2.7109375" style="3" customWidth="1"/>
    <col min="4" max="4" width="12.8515625" style="3" customWidth="1"/>
    <col min="5" max="16384" width="9.140625" style="3" customWidth="1"/>
  </cols>
  <sheetData>
    <row r="1" spans="1:2" ht="15" customHeight="1">
      <c r="A1" s="76" t="s">
        <v>0</v>
      </c>
      <c r="B1" s="76"/>
    </row>
    <row r="2" spans="1:2" ht="15" customHeight="1">
      <c r="A2" s="77" t="s">
        <v>1</v>
      </c>
      <c r="B2" s="77"/>
    </row>
    <row r="3" spans="1:4" ht="15" customHeight="1">
      <c r="A3" s="43" t="s">
        <v>40</v>
      </c>
      <c r="B3" s="21"/>
      <c r="D3" s="21"/>
    </row>
    <row r="4" spans="1:4" ht="15" customHeight="1">
      <c r="A4" s="73" t="s">
        <v>117</v>
      </c>
      <c r="B4" s="73"/>
      <c r="C4" s="45"/>
      <c r="D4" s="45"/>
    </row>
    <row r="5" ht="15" customHeight="1"/>
    <row r="6" ht="5.25" customHeight="1"/>
    <row r="7" spans="2:4" ht="15" customHeight="1">
      <c r="B7" s="44" t="s">
        <v>108</v>
      </c>
      <c r="D7" s="44" t="s">
        <v>64</v>
      </c>
    </row>
    <row r="8" spans="2:4" ht="15" customHeight="1">
      <c r="B8" s="44"/>
      <c r="D8" s="9"/>
    </row>
    <row r="9" spans="2:4" ht="15" customHeight="1">
      <c r="B9" s="15" t="s">
        <v>6</v>
      </c>
      <c r="C9" s="15"/>
      <c r="D9" s="15" t="s">
        <v>6</v>
      </c>
    </row>
    <row r="10" spans="1:4" ht="15">
      <c r="A10" s="10" t="s">
        <v>23</v>
      </c>
      <c r="B10" s="5"/>
      <c r="D10" s="5"/>
    </row>
    <row r="11" spans="2:4" ht="15">
      <c r="B11" s="5"/>
      <c r="D11" s="5"/>
    </row>
    <row r="12" spans="1:4" ht="15">
      <c r="A12" s="3" t="s">
        <v>121</v>
      </c>
      <c r="B12" s="5">
        <v>14186</v>
      </c>
      <c r="D12" s="5">
        <v>1230</v>
      </c>
    </row>
    <row r="13" spans="1:4" ht="15">
      <c r="A13" s="3" t="s">
        <v>24</v>
      </c>
      <c r="B13" s="5"/>
      <c r="D13" s="5"/>
    </row>
    <row r="14" spans="1:4" ht="15">
      <c r="A14" s="3" t="s">
        <v>100</v>
      </c>
      <c r="B14" s="5">
        <v>10437</v>
      </c>
      <c r="D14" s="5">
        <f>10356</f>
        <v>10356</v>
      </c>
    </row>
    <row r="15" spans="1:4" ht="15">
      <c r="A15" s="3" t="s">
        <v>109</v>
      </c>
      <c r="B15" s="5">
        <v>60</v>
      </c>
      <c r="D15" s="5">
        <v>60</v>
      </c>
    </row>
    <row r="16" spans="1:4" ht="15">
      <c r="A16" s="3" t="s">
        <v>69</v>
      </c>
      <c r="B16" s="5">
        <v>-98</v>
      </c>
      <c r="D16" s="5">
        <v>-20</v>
      </c>
    </row>
    <row r="17" spans="1:4" ht="15">
      <c r="A17" s="3" t="s">
        <v>125</v>
      </c>
      <c r="B17" s="5">
        <v>-1</v>
      </c>
      <c r="D17" s="5">
        <v>0</v>
      </c>
    </row>
    <row r="18" spans="1:4" ht="15">
      <c r="A18" s="3" t="s">
        <v>25</v>
      </c>
      <c r="B18" s="5">
        <v>10217</v>
      </c>
      <c r="D18" s="5">
        <v>9639</v>
      </c>
    </row>
    <row r="19" spans="1:4" ht="15">
      <c r="A19" s="3" t="s">
        <v>48</v>
      </c>
      <c r="B19" s="5">
        <v>-453</v>
      </c>
      <c r="D19" s="5">
        <v>-632</v>
      </c>
    </row>
    <row r="20" spans="2:4" ht="15">
      <c r="B20" s="52"/>
      <c r="D20" s="52"/>
    </row>
    <row r="21" spans="1:4" ht="15">
      <c r="A21" s="3" t="s">
        <v>26</v>
      </c>
      <c r="B21" s="5">
        <f>SUM(B11:B19)</f>
        <v>34348</v>
      </c>
      <c r="D21" s="5">
        <f>SUM(D11:D19)</f>
        <v>20633</v>
      </c>
    </row>
    <row r="22" spans="2:4" ht="15">
      <c r="B22" s="5"/>
      <c r="D22" s="5"/>
    </row>
    <row r="23" spans="1:4" ht="15">
      <c r="A23" s="3" t="s">
        <v>27</v>
      </c>
      <c r="B23" s="5"/>
      <c r="D23" s="5"/>
    </row>
    <row r="24" spans="1:4" ht="15">
      <c r="A24" s="3" t="s">
        <v>28</v>
      </c>
      <c r="B24" s="5">
        <v>-34062</v>
      </c>
      <c r="D24" s="5">
        <v>17127</v>
      </c>
    </row>
    <row r="25" spans="1:4" ht="15">
      <c r="A25" s="3" t="s">
        <v>101</v>
      </c>
      <c r="B25" s="5">
        <v>-18785</v>
      </c>
      <c r="D25" s="5">
        <v>-20632</v>
      </c>
    </row>
    <row r="26" spans="1:4" ht="15">
      <c r="A26" s="3" t="s">
        <v>102</v>
      </c>
      <c r="B26" s="12">
        <v>19422</v>
      </c>
      <c r="D26" s="12">
        <v>-15005</v>
      </c>
    </row>
    <row r="27" spans="2:4" ht="15">
      <c r="B27" s="5"/>
      <c r="D27" s="5"/>
    </row>
    <row r="28" spans="1:4" ht="15">
      <c r="A28" s="3" t="s">
        <v>103</v>
      </c>
      <c r="B28" s="5">
        <f>SUM(B21:B26)</f>
        <v>923</v>
      </c>
      <c r="D28" s="5">
        <f>SUM(D21:D26)</f>
        <v>2123</v>
      </c>
    </row>
    <row r="29" spans="2:4" ht="15">
      <c r="B29" s="5"/>
      <c r="D29" s="5"/>
    </row>
    <row r="30" spans="1:4" ht="14.25" customHeight="1">
      <c r="A30" s="3" t="s">
        <v>131</v>
      </c>
      <c r="B30" s="5">
        <v>-149</v>
      </c>
      <c r="D30" s="5">
        <v>-385</v>
      </c>
    </row>
    <row r="31" spans="1:4" ht="15">
      <c r="A31" s="3" t="s">
        <v>29</v>
      </c>
      <c r="B31" s="5">
        <v>-7488</v>
      </c>
      <c r="D31" s="5">
        <v>-6875</v>
      </c>
    </row>
    <row r="32" spans="1:4" ht="15">
      <c r="A32" s="3" t="s">
        <v>49</v>
      </c>
      <c r="B32" s="5">
        <v>341</v>
      </c>
      <c r="D32" s="5">
        <v>356</v>
      </c>
    </row>
    <row r="33" spans="2:4" ht="15">
      <c r="B33" s="5"/>
      <c r="D33" s="5"/>
    </row>
    <row r="34" spans="1:4" ht="19.5" customHeight="1" thickBot="1">
      <c r="A34" s="20" t="s">
        <v>104</v>
      </c>
      <c r="B34" s="11">
        <f>SUM(B28:B33)</f>
        <v>-6373</v>
      </c>
      <c r="D34" s="11">
        <f>SUM(D28:D33)</f>
        <v>-4781</v>
      </c>
    </row>
    <row r="35" spans="2:4" ht="15.75" thickTop="1">
      <c r="B35" s="5"/>
      <c r="D35" s="5"/>
    </row>
    <row r="36" spans="2:4" ht="15">
      <c r="B36" s="5"/>
      <c r="D36" s="5"/>
    </row>
    <row r="37" spans="1:4" ht="15">
      <c r="A37" s="10" t="s">
        <v>30</v>
      </c>
      <c r="B37" s="5"/>
      <c r="D37" s="5"/>
    </row>
    <row r="38" spans="2:4" ht="15">
      <c r="B38" s="5"/>
      <c r="D38" s="5"/>
    </row>
    <row r="39" spans="1:4" ht="15">
      <c r="A39" s="3" t="s">
        <v>31</v>
      </c>
      <c r="B39" s="5">
        <v>-38216</v>
      </c>
      <c r="D39" s="5">
        <v>-39037</v>
      </c>
    </row>
    <row r="40" spans="1:4" ht="15">
      <c r="A40" s="3" t="s">
        <v>70</v>
      </c>
      <c r="B40" s="5">
        <v>156</v>
      </c>
      <c r="D40" s="5">
        <v>20</v>
      </c>
    </row>
    <row r="41" spans="1:4" ht="15">
      <c r="A41" s="3" t="s">
        <v>49</v>
      </c>
      <c r="B41" s="5">
        <v>112</v>
      </c>
      <c r="D41" s="5">
        <v>276</v>
      </c>
    </row>
    <row r="42" spans="1:4" ht="15">
      <c r="A42" s="3" t="s">
        <v>126</v>
      </c>
      <c r="B42" s="5">
        <v>1</v>
      </c>
      <c r="D42" s="5">
        <v>0</v>
      </c>
    </row>
    <row r="43" spans="1:4" ht="15">
      <c r="A43" s="3" t="s">
        <v>130</v>
      </c>
      <c r="B43" s="5">
        <v>-405</v>
      </c>
      <c r="D43" s="5">
        <v>-1562</v>
      </c>
    </row>
    <row r="44" spans="2:4" ht="15">
      <c r="B44" s="5"/>
      <c r="D44" s="5"/>
    </row>
    <row r="45" spans="1:4" ht="19.5" customHeight="1" thickBot="1">
      <c r="A45" s="51" t="s">
        <v>32</v>
      </c>
      <c r="B45" s="11">
        <f>SUM(B38:B44)</f>
        <v>-38352</v>
      </c>
      <c r="D45" s="11">
        <f>SUM(D38:D44)</f>
        <v>-40303</v>
      </c>
    </row>
    <row r="46" spans="2:4" ht="15.75" thickTop="1">
      <c r="B46" s="5"/>
      <c r="D46" s="5"/>
    </row>
    <row r="47" spans="1:4" ht="15">
      <c r="A47" s="10" t="s">
        <v>33</v>
      </c>
      <c r="B47" s="5"/>
      <c r="D47" s="5"/>
    </row>
    <row r="48" spans="2:4" ht="15">
      <c r="B48" s="5"/>
      <c r="D48" s="5"/>
    </row>
    <row r="49" spans="1:4" ht="15">
      <c r="A49" s="3" t="s">
        <v>114</v>
      </c>
      <c r="B49" s="5">
        <f>22839-7479</f>
        <v>15360</v>
      </c>
      <c r="D49" s="5">
        <f>17700-7654</f>
        <v>10046</v>
      </c>
    </row>
    <row r="50" spans="1:4" ht="15">
      <c r="A50" s="3" t="s">
        <v>112</v>
      </c>
      <c r="B50" s="5"/>
      <c r="D50" s="5"/>
    </row>
    <row r="51" spans="1:4" ht="15">
      <c r="A51" s="3" t="s">
        <v>113</v>
      </c>
      <c r="B51" s="5">
        <v>36004</v>
      </c>
      <c r="D51" s="5">
        <v>55116</v>
      </c>
    </row>
    <row r="52" spans="1:4" ht="15">
      <c r="A52" s="3" t="s">
        <v>34</v>
      </c>
      <c r="B52" s="5">
        <v>-1198</v>
      </c>
      <c r="D52" s="5">
        <v>-988</v>
      </c>
    </row>
    <row r="53" spans="1:4" ht="15">
      <c r="A53" s="3" t="s">
        <v>29</v>
      </c>
      <c r="B53" s="5">
        <f>-2456-273</f>
        <v>-2729</v>
      </c>
      <c r="D53" s="5">
        <f>-2537-227</f>
        <v>-2764</v>
      </c>
    </row>
    <row r="54" spans="1:4" ht="15">
      <c r="A54" s="3" t="s">
        <v>127</v>
      </c>
      <c r="B54" s="5"/>
      <c r="D54" s="5"/>
    </row>
    <row r="55" spans="1:4" ht="15">
      <c r="A55" s="3" t="s">
        <v>128</v>
      </c>
      <c r="B55" s="5">
        <v>-652</v>
      </c>
      <c r="D55" s="5">
        <v>-652</v>
      </c>
    </row>
    <row r="56" spans="1:4" ht="15">
      <c r="A56" s="3" t="s">
        <v>129</v>
      </c>
      <c r="B56" s="5">
        <v>-552</v>
      </c>
      <c r="D56" s="5">
        <v>0</v>
      </c>
    </row>
    <row r="57" spans="1:4" ht="15">
      <c r="A57" s="3" t="s">
        <v>45</v>
      </c>
      <c r="B57" s="5">
        <v>2230</v>
      </c>
      <c r="D57" s="5">
        <v>705</v>
      </c>
    </row>
    <row r="58" spans="2:4" ht="15">
      <c r="B58" s="5"/>
      <c r="D58" s="5"/>
    </row>
    <row r="59" spans="1:4" ht="19.5" customHeight="1" thickBot="1">
      <c r="A59" s="51" t="s">
        <v>110</v>
      </c>
      <c r="B59" s="11">
        <f>SUM(B48:B58)</f>
        <v>48463</v>
      </c>
      <c r="D59" s="11">
        <f>SUM(D48:D58)</f>
        <v>61463</v>
      </c>
    </row>
    <row r="60" spans="2:4" ht="15.75" thickTop="1">
      <c r="B60" s="5"/>
      <c r="D60" s="5"/>
    </row>
    <row r="61" spans="1:4" ht="27" customHeight="1">
      <c r="A61" s="51" t="s">
        <v>132</v>
      </c>
      <c r="B61" s="5">
        <f>B34+B45+B59</f>
        <v>3738</v>
      </c>
      <c r="D61" s="5">
        <f>D34+D45+D59</f>
        <v>16379</v>
      </c>
    </row>
    <row r="62" spans="1:4" ht="14.25" customHeight="1">
      <c r="A62" s="51" t="s">
        <v>35</v>
      </c>
      <c r="B62" s="5">
        <v>2816</v>
      </c>
      <c r="D62" s="5">
        <v>-13461</v>
      </c>
    </row>
    <row r="63" spans="1:4" ht="19.5" customHeight="1" thickBot="1">
      <c r="A63" s="51" t="s">
        <v>36</v>
      </c>
      <c r="B63" s="11">
        <f>SUM(B61:B62)</f>
        <v>6554</v>
      </c>
      <c r="D63" s="11">
        <f>SUM(D61:D62)</f>
        <v>2918</v>
      </c>
    </row>
    <row r="64" ht="15.75" thickTop="1"/>
    <row r="66" ht="15">
      <c r="A66" s="3" t="s">
        <v>37</v>
      </c>
    </row>
    <row r="67" spans="1:4" ht="15">
      <c r="A67" s="3" t="s">
        <v>105</v>
      </c>
      <c r="B67" s="5">
        <v>1155</v>
      </c>
      <c r="D67" s="5">
        <v>1114</v>
      </c>
    </row>
    <row r="68" spans="1:4" ht="15">
      <c r="A68" s="3" t="s">
        <v>39</v>
      </c>
      <c r="B68" s="5">
        <f>12982-B67</f>
        <v>11827</v>
      </c>
      <c r="D68" s="5">
        <f>15594-D67</f>
        <v>14480</v>
      </c>
    </row>
    <row r="69" spans="1:4" ht="15">
      <c r="A69" s="3" t="s">
        <v>38</v>
      </c>
      <c r="B69" s="5">
        <v>-6428</v>
      </c>
      <c r="D69" s="5">
        <v>-12676</v>
      </c>
    </row>
    <row r="70" spans="2:4" ht="19.5" customHeight="1" thickBot="1">
      <c r="B70" s="11">
        <f>SUM(B67:B69)</f>
        <v>6554</v>
      </c>
      <c r="D70" s="11">
        <f>SUM(D67:D69)</f>
        <v>2918</v>
      </c>
    </row>
    <row r="71" ht="15.75" thickTop="1"/>
    <row r="72" ht="15">
      <c r="C72" s="34"/>
    </row>
    <row r="73" spans="1:4" ht="15">
      <c r="A73" s="67" t="s">
        <v>42</v>
      </c>
      <c r="B73" s="67"/>
      <c r="C73" s="67"/>
      <c r="D73" s="67"/>
    </row>
    <row r="74" spans="1:4" ht="15">
      <c r="A74" s="67" t="s">
        <v>107</v>
      </c>
      <c r="B74" s="67"/>
      <c r="C74" s="67"/>
      <c r="D74" s="67"/>
    </row>
  </sheetData>
  <mergeCells count="5">
    <mergeCell ref="A73:D73"/>
    <mergeCell ref="A74:D74"/>
    <mergeCell ref="A1:B1"/>
    <mergeCell ref="A2:B2"/>
    <mergeCell ref="A4:B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&amp;C&amp;"Times New Roman,Regular"Page &amp;P of &amp;N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YKGI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Accountant</dc:creator>
  <cp:keywords/>
  <dc:description/>
  <cp:lastModifiedBy>Ernst &amp; Young</cp:lastModifiedBy>
  <cp:lastPrinted>2007-10-31T07:23:42Z</cp:lastPrinted>
  <dcterms:created xsi:type="dcterms:W3CDTF">2002-10-18T08:14:58Z</dcterms:created>
  <dcterms:modified xsi:type="dcterms:W3CDTF">2007-10-31T07:23:46Z</dcterms:modified>
  <cp:category/>
  <cp:version/>
  <cp:contentType/>
  <cp:contentStatus/>
</cp:coreProperties>
</file>